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EEB6" lockStructure="1"/>
  <bookViews>
    <workbookView xWindow="15" yWindow="525" windowWidth="19440" windowHeight="988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E22" i="4" l="1"/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D327" i="1"/>
  <c r="D324" i="1"/>
  <c r="D323" i="1"/>
  <c r="C374" i="1"/>
  <c r="D329" i="1" s="1"/>
  <c r="C363" i="1"/>
  <c r="C354" i="1"/>
  <c r="D326" i="1" s="1"/>
  <c r="C345" i="1"/>
  <c r="D325" i="1" s="1"/>
  <c r="C337" i="1"/>
  <c r="C331" i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<sst xmlns="http://schemas.openxmlformats.org/spreadsheetml/2006/main" count="977" uniqueCount="379">
  <si>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</si>
  <si>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</si>
  <si>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</si>
  <si>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</si>
  <si>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</si>
  <si>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</si>
  <si>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</si>
  <si>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</si>
  <si>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</si>
  <si>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</si>
  <si>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</si>
  <si>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</si>
  <si>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</si>
  <si>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</si>
  <si>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</si>
  <si>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</si>
  <si>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</si>
  <si>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</si>
  <si>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</si>
  <si>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</si>
  <si>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</si>
  <si>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</si>
  <si>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</si>
  <si>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</si>
  <si>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</si>
  <si>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</si>
  <si>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</si>
  <si>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</si>
  <si>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</si>
  <si>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</si>
  <si>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</si>
  <si>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</si>
  <si>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</si>
  <si>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</si>
  <si>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</si>
  <si>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</si>
  <si>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</si>
  <si>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</si>
  <si>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</si>
  <si>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</si>
  <si>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</si>
  <si>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</si>
  <si>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</si>
  <si>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</si>
  <si>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</si>
  <si>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</si>
  <si>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</si>
  <si>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</si>
  <si>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</si>
  <si>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</si>
  <si>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</si>
  <si>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</si>
  <si>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</si>
  <si>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</si>
  <si>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</si>
  <si>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</si>
  <si>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</si>
  <si>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</si>
  <si>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</si>
  <si>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</si>
  <si>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</si>
  <si>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</si>
  <si>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</si>
  <si>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</si>
  <si>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</si>
  <si>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</si>
  <si>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</si>
  <si>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</si>
  <si>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</si>
  <si>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</si>
  <si>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</si>
  <si>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</si>
  <si>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</si>
  <si>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</si>
  <si>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</si>
  <si>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</si>
  <si>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</si>
  <si>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</si>
  <si>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</si>
  <si>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</si>
  <si>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</si>
  <si>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</si>
  <si>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</si>
  <si>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</si>
  <si>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</si>
  <si>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</si>
  <si>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</si>
  <si>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</si>
  <si>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</si>
  <si>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</si>
  <si>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</si>
  <si>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</si>
  <si>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</si>
  <si>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</si>
  <si>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</si>
  <si>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</si>
  <si>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</si>
  <si>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</si>
  <si>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</si>
  <si>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</si>
  <si>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</si>
  <si>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</si>
  <si>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</si>
  <si>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</si>
  <si>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</si>
  <si>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</si>
  <si>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</si>
  <si>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</si>
  <si>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</si>
  <si>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</si>
  <si>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</si>
  <si>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</si>
  <si>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</si>
  <si>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</si>
  <si>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</si>
  <si>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</si>
  <si>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</si>
  <si>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</si>
  <si>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</si>
  <si>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</si>
  <si>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</si>
  <si>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</si>
  <si>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</si>
  <si>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</si>
  <si>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</si>
  <si>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</si>
  <si>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</si>
  <si>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</si>
  <si>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</si>
  <si>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</si>
  <si>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</si>
  <si>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</si>
  <si>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</si>
  <si>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</si>
  <si>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</si>
  <si>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</si>
  <si>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</si>
  <si>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</si>
  <si>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</si>
  <si>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</si>
  <si>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</si>
  <si>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</si>
  <si>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</si>
  <si>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</si>
  <si>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</si>
  <si>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</si>
  <si>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</si>
  <si>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</si>
  <si>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</si>
  <si>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</si>
  <si>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</si>
  <si>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</si>
  <si>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</si>
  <si>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</si>
  <si>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</si>
  <si>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</si>
  <si>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</si>
  <si>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</si>
  <si>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</si>
  <si>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</si>
  <si>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</si>
  <si>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</si>
  <si>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</si>
  <si>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</si>
  <si>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</si>
  <si>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</si>
  <si>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</si>
  <si>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</si>
  <si>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</si>
  <si>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</si>
  <si>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</si>
  <si>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</si>
  <si>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</si>
  <si>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</si>
  <si>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</si>
  <si>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</si>
  <si>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</si>
  <si>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</si>
  <si>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</si>
  <si>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</si>
  <si>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</si>
  <si>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</si>
  <si>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</si>
  <si>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</si>
  <si>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</si>
  <si>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</si>
  <si>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</si>
  <si>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</si>
  <si>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</si>
  <si>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</si>
  <si>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</si>
  <si>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</si>
  <si>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</si>
  <si>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</si>
  <si>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</si>
  <si>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</si>
  <si>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</si>
  <si>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</si>
  <si>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</si>
  <si>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</si>
  <si>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</si>
  <si>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</si>
  <si>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</si>
  <si>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</si>
  <si>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</si>
  <si>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</si>
  <si>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</si>
  <si>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</si>
  <si>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</si>
  <si>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</si>
  <si>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</si>
  <si>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</si>
  <si>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</si>
  <si>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</si>
  <si>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</si>
  <si>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</si>
  <si>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</si>
  <si>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</si>
  <si>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</si>
  <si>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</si>
  <si>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</si>
  <si>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</si>
  <si>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</si>
  <si>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</si>
  <si>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</si>
  <si>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</si>
  <si>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</si>
  <si>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</si>
  <si>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</si>
  <si>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</si>
  <si>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</si>
  <si>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</si>
  <si>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</si>
  <si>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</si>
  <si>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</si>
  <si>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</si>
  <si>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</si>
  <si>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</si>
  <si>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</si>
  <si>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</si>
  <si>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</si>
  <si>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</si>
  <si>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</si>
  <si>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</si>
  <si>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</si>
  <si>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</si>
  <si>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</si>
  <si>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</si>
  <si>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</si>
  <si>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</si>
  <si>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</si>
  <si>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</si>
  <si>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</si>
  <si>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</si>
  <si>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</si>
  <si>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</si>
  <si>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</si>
  <si>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</si>
  <si>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</si>
  <si>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</si>
  <si>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</si>
  <si>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</si>
  <si>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</si>
  <si>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</si>
  <si>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</si>
  <si>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</si>
  <si>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</si>
  <si>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</si>
  <si>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</si>
  <si>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</si>
  <si>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</si>
  <si>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</si>
  <si>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</si>
  <si>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</si>
  <si>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</si>
  <si>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</si>
  <si>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</si>
  <si>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</si>
  <si>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</si>
  <si>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</si>
  <si>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</si>
  <si>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</si>
  <si>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</si>
  <si>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</si>
  <si>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</si>
  <si>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</si>
  <si>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</si>
  <si>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</si>
  <si>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</si>
  <si>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</si>
  <si>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</si>
  <si>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</si>
  <si>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</si>
  <si>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</si>
  <si>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</si>
  <si>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</si>
  <si>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</si>
  <si>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</si>
  <si>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</si>
  <si>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</si>
  <si>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</si>
  <si>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</si>
  <si>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</si>
  <si>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</si>
  <si>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</si>
  <si>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</si>
  <si>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</si>
  <si>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</si>
  <si>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</si>
  <si>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</si>
  <si>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</si>
  <si>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</si>
  <si>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</si>
  <si>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</si>
  <si>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</si>
  <si>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</si>
  <si>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</si>
  <si>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</si>
  <si>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</si>
  <si>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</si>
  <si>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</si>
  <si>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</si>
  <si>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</si>
  <si>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</si>
  <si>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</si>
  <si>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</si>
  <si>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</si>
  <si>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</si>
  <si>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</si>
  <si>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</si>
  <si>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</si>
  <si>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</si>
  <si>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</si>
  <si>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</si>
  <si>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</si>
  <si>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</si>
  <si>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</si>
  <si>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</si>
  <si>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</si>
  <si>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</si>
  <si>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</si>
  <si>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</si>
  <si>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</si>
  <si>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</si>
  <si>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</si>
  <si>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</si>
  <si>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</si>
  <si>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</si>
  <si>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</si>
  <si>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</si>
  <si>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</si>
  <si>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</si>
  <si>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</si>
  <si>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</si>
  <si>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</si>
  <si>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</si>
  <si>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</si>
  <si>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</si>
  <si>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</si>
  <si>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</si>
  <si>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</si>
  <si>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</si>
  <si>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</si>
  <si>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</si>
  <si>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</si>
  <si>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</si>
  <si>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</si>
  <si>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</si>
  <si>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</si>
  <si>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</si>
  <si>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Низинское сельское поселение</t>
  </si>
  <si>
    <t>_____________ Е.В. Клухина</t>
  </si>
  <si>
    <t>ул. Санинское шоссе д.4-ул. Санинское шоссе д.6,7</t>
  </si>
  <si>
    <t>м2</t>
  </si>
  <si>
    <t>ул. Санинское шоссе д.4</t>
  </si>
  <si>
    <t>ул. Санинское шоссе д.6</t>
  </si>
  <si>
    <t>ул. Санинское шоссе д.7</t>
  </si>
  <si>
    <t>шт</t>
  </si>
  <si>
    <t>Ершкова Анна Юрьевна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</si>
</sst>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376" zoomScale="130" zoomScaleNormal="120" zoomScaleSheetLayoutView="130" workbookViewId="0">
      <selection activeCell="I222" sqref="I222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85" t="s">
        <v>319</v>
      </c>
      <c r="H1" s="185"/>
      <c r="I1" s="73"/>
    </row>
    <row r="2" spans="1:9" ht="17.100000000000001" customHeight="1" x14ac:dyDescent="0.3">
      <c r="G2" s="185" t="s">
        <v>320</v>
      </c>
      <c r="H2" s="185"/>
      <c r="I2" s="73"/>
    </row>
    <row r="3" spans="1:9" ht="30" customHeight="1" x14ac:dyDescent="0.3">
      <c r="G3" s="185" t="s">
        <v>371</v>
      </c>
      <c r="H3" s="185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89" t="s">
        <v>309</v>
      </c>
      <c r="E5" s="189"/>
      <c r="F5" s="189"/>
      <c r="G5" s="189"/>
      <c r="H5" s="88"/>
      <c r="I5" s="70"/>
    </row>
    <row r="6" spans="1:9" s="62" customFormat="1" ht="20.100000000000001" customHeight="1" x14ac:dyDescent="0.25">
      <c r="C6" s="89"/>
      <c r="D6" s="188" t="s">
        <v>330</v>
      </c>
      <c r="E6" s="188"/>
      <c r="F6" s="188"/>
      <c r="G6" s="188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90" t="s">
        <v>311</v>
      </c>
      <c r="E8" s="190"/>
      <c r="F8" s="190"/>
      <c r="G8" s="190"/>
      <c r="H8" s="93"/>
      <c r="I8" s="71"/>
    </row>
    <row r="9" spans="1:9" ht="20.100000000000001" customHeight="1" thickBot="1" x14ac:dyDescent="0.3">
      <c r="C9" s="94"/>
      <c r="D9" s="187" t="s">
        <v>370</v>
      </c>
      <c r="E9" s="187"/>
      <c r="F9" s="187"/>
      <c r="G9" s="187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7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43027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71" t="s">
        <v>314</v>
      </c>
      <c r="D16" s="172"/>
      <c r="E16" s="165" t="s">
        <v>372</v>
      </c>
      <c r="F16" s="166"/>
      <c r="G16" s="166"/>
      <c r="H16" s="167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71" t="s">
        <v>317</v>
      </c>
      <c r="D19" s="172"/>
      <c r="E19" s="168">
        <v>12862</v>
      </c>
      <c r="F19" s="169"/>
      <c r="G19" s="169"/>
      <c r="H19" s="170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71" t="s">
        <v>322</v>
      </c>
      <c r="D22" s="172"/>
      <c r="E22" s="165">
        <f>E25+F25+G25+H25</f>
        <v>553</v>
      </c>
      <c r="F22" s="166"/>
      <c r="G22" s="166"/>
      <c r="H22" s="167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71" t="s">
        <v>318</v>
      </c>
      <c r="D25" s="172"/>
      <c r="E25" s="82">
        <v>25</v>
      </c>
      <c r="F25" s="82">
        <v>37</v>
      </c>
      <c r="G25" s="82">
        <v>384</v>
      </c>
      <c r="H25" s="82">
        <v>107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92" t="str">
        <f>IF(D6="общественной территории","Составитель паспорта:","Количество подъездов:")</f>
        <v>Количество подъездов:</v>
      </c>
      <c r="D28" s="193"/>
      <c r="E28" s="165">
        <v>9</v>
      </c>
      <c r="F28" s="166"/>
      <c r="G28" s="166"/>
      <c r="H28" s="167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86" t="str">
        <f>IF(D6="общественной территории","","Составитель паспорта:")</f>
        <v>Составитель паспорта:</v>
      </c>
      <c r="D31" s="186"/>
      <c r="E31" s="191" t="s">
        <v>378</v>
      </c>
      <c r="F31" s="191"/>
      <c r="G31" s="191"/>
      <c r="H31" s="191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0"/>
      <c r="H34" s="181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82" t="str">
        <f>IF(D6="общественной территории","","(ФИО)")</f>
        <v>(ФИО)</v>
      </c>
      <c r="H35" s="182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73" t="s">
        <v>331</v>
      </c>
      <c r="C39" s="173"/>
      <c r="D39" s="173"/>
      <c r="E39" s="173"/>
      <c r="F39" s="173"/>
      <c r="G39" s="173"/>
      <c r="H39" s="173"/>
      <c r="I39" s="173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77" t="s">
        <v>332</v>
      </c>
      <c r="B71" s="178"/>
      <c r="C71" s="178"/>
      <c r="D71" s="178"/>
      <c r="E71" s="179"/>
      <c r="F71" s="174" t="s">
        <v>333</v>
      </c>
      <c r="G71" s="175"/>
      <c r="H71" s="175"/>
      <c r="I71" s="176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73" t="s">
        <v>259</v>
      </c>
      <c r="C82" s="173"/>
      <c r="D82" s="173"/>
      <c r="E82" s="173"/>
      <c r="F82" s="173"/>
      <c r="G82" s="173"/>
      <c r="H82" s="173"/>
      <c r="I82" s="173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174</v>
      </c>
      <c r="C85" s="55" t="str">
        <f>IFERROR(INDEX(Инвентаризация!$B$9:$I$42,MATCH($B85,Инвентаризация!$B$9:$B$42,0),COLUMN()-1),"")</f>
        <v>Тип опоры</v>
      </c>
      <c r="D85" s="55" t="str">
        <f>IFERROR(INDEX(Инвентаризация!$B$9:$I$42,MATCH($B85,Инвентаризация!$B$9:$B$42,0),COLUMN()-1),"")</f>
        <v>Тип светильника</v>
      </c>
      <c r="E85" s="55" t="str">
        <f>IFERROR(INDEX(Инвентаризация!$B$9:$I$42,MATCH($B85,Инвентаризация!$B$9:$B$42,0),COLUMN()-1),"")</f>
        <v>Высота опоры, м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Протяженность сети, п. м.</v>
      </c>
      <c r="H85" s="55" t="str">
        <f>IFERROR(INDEX(Инвентаризация!$B$9:$I$42,MATCH($B85,Инвентаризация!$B$9:$B$42,0),COLUMN()-1),"")</f>
        <v>Кол-во точек подключения, ед.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210</v>
      </c>
      <c r="G89" s="141">
        <v>230</v>
      </c>
      <c r="H89" s="142">
        <v>3</v>
      </c>
      <c r="I89" s="159"/>
    </row>
    <row r="90" spans="1:9" ht="12.75" customHeight="1" x14ac:dyDescent="0.25">
      <c r="A90" s="157">
        <f>IF(B90="","",COUNTA($B$89:B90))</f>
        <v>2</v>
      </c>
      <c r="B90" s="69" t="s">
        <v>176</v>
      </c>
      <c r="C90" s="158" t="s">
        <v>201</v>
      </c>
      <c r="D90" s="158" t="s">
        <v>112</v>
      </c>
      <c r="E90" s="158" t="s">
        <v>359</v>
      </c>
      <c r="F90" s="158" t="s">
        <v>227</v>
      </c>
      <c r="G90" s="141">
        <v>1.5</v>
      </c>
      <c r="H90" s="142">
        <v>13</v>
      </c>
      <c r="I90" s="159"/>
    </row>
    <row r="91" spans="1:9" ht="12.75" customHeight="1" x14ac:dyDescent="0.25">
      <c r="A91" s="157">
        <f>IF(B91="","",COUNTA($B$89:B91))</f>
        <v>3</v>
      </c>
      <c r="B91" s="69" t="s">
        <v>177</v>
      </c>
      <c r="C91" s="158" t="s">
        <v>179</v>
      </c>
      <c r="D91" s="158"/>
      <c r="E91" s="158"/>
      <c r="F91" s="158" t="s">
        <v>227</v>
      </c>
      <c r="G91" s="141"/>
      <c r="H91" s="142">
        <v>3</v>
      </c>
      <c r="I91" s="159"/>
    </row>
    <row r="92" spans="1:9" ht="12.75" customHeight="1" x14ac:dyDescent="0.25">
      <c r="A92" s="157">
        <f>IF(B92="","",COUNTA($B$89:B92))</f>
        <v>4</v>
      </c>
      <c r="B92" s="69" t="s">
        <v>174</v>
      </c>
      <c r="C92" s="158" t="s">
        <v>254</v>
      </c>
      <c r="D92" s="158" t="s">
        <v>149</v>
      </c>
      <c r="E92" s="158" t="s">
        <v>258</v>
      </c>
      <c r="F92" s="158" t="s">
        <v>231</v>
      </c>
      <c r="G92" s="141">
        <v>270</v>
      </c>
      <c r="H92" s="142">
        <v>1</v>
      </c>
      <c r="I92" s="159"/>
    </row>
    <row r="93" spans="1:9" ht="12.75" customHeight="1" x14ac:dyDescent="0.25">
      <c r="A93" s="157" t="str">
        <f>IF(B93="","",COUNTA($B$89:B93))</f>
        <v/>
      </c>
      <c r="B93" s="69"/>
      <c r="C93" s="158"/>
      <c r="D93" s="158"/>
      <c r="E93" s="158"/>
      <c r="F93" s="158"/>
      <c r="G93" s="141"/>
      <c r="H93" s="142"/>
      <c r="I93" s="159"/>
    </row>
    <row r="94" spans="1:9" ht="12.75" customHeight="1" x14ac:dyDescent="0.25">
      <c r="A94" s="157" t="str">
        <f>IF(B94="","",COUNTA($B$89:B94))</f>
        <v/>
      </c>
      <c r="B94" s="69"/>
      <c r="C94" s="158"/>
      <c r="D94" s="158"/>
      <c r="E94" s="158"/>
      <c r="F94" s="158"/>
      <c r="G94" s="141"/>
      <c r="H94" s="142"/>
      <c r="I94" s="159"/>
    </row>
    <row r="95" spans="1:9" ht="12.75" customHeight="1" x14ac:dyDescent="0.25">
      <c r="A95" s="157" t="str">
        <f>IF(B95="","",COUNTA($B$89:B95))</f>
        <v/>
      </c>
      <c r="B95" s="69"/>
      <c r="C95" s="158"/>
      <c r="D95" s="158"/>
      <c r="E95" s="158"/>
      <c r="F95" s="158"/>
      <c r="G95" s="141"/>
      <c r="H95" s="142"/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73" t="s">
        <v>270</v>
      </c>
      <c r="B123" s="173"/>
      <c r="C123" s="173"/>
      <c r="D123" s="173"/>
      <c r="E123" s="173"/>
      <c r="F123" s="173"/>
      <c r="G123" s="173"/>
      <c r="H123" s="173"/>
      <c r="I123" s="173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0</v>
      </c>
      <c r="C130" s="158" t="s">
        <v>4</v>
      </c>
      <c r="D130" s="158"/>
      <c r="E130" s="158"/>
      <c r="F130" s="158" t="s">
        <v>274</v>
      </c>
      <c r="G130" s="141">
        <v>200</v>
      </c>
      <c r="H130" s="142"/>
      <c r="I130" s="159"/>
    </row>
    <row r="131" spans="1:9" ht="12.75" customHeight="1" x14ac:dyDescent="0.25">
      <c r="A131" s="157" t="str">
        <f>IF(B131="","",COUNTA($B$130:B131))</f>
        <v/>
      </c>
      <c r="B131" s="69"/>
      <c r="C131" s="158"/>
      <c r="D131" s="158"/>
      <c r="E131" s="158"/>
      <c r="F131" s="158"/>
      <c r="G131" s="141"/>
      <c r="H131" s="142"/>
      <c r="I131" s="159"/>
    </row>
    <row r="132" spans="1:9" ht="12.75" customHeight="1" x14ac:dyDescent="0.25">
      <c r="A132" s="157" t="str">
        <f>IF(B132="","",COUNTA($B$130:B132))</f>
        <v/>
      </c>
      <c r="B132" s="69"/>
      <c r="C132" s="158"/>
      <c r="D132" s="158"/>
      <c r="E132" s="158"/>
      <c r="F132" s="158"/>
      <c r="G132" s="141"/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73"/>
      <c r="B164" s="173"/>
      <c r="C164" s="173"/>
      <c r="D164" s="173"/>
      <c r="E164" s="173"/>
      <c r="F164" s="173"/>
      <c r="G164" s="173"/>
      <c r="H164" s="173"/>
      <c r="I164" s="173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204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Места для инвалидов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Площадь, кв. м</v>
      </c>
      <c r="H167" s="55" t="str">
        <f>IFERROR(INDEX(Инвентаризация!$B$52:$I$284,MATCH($B167,Инвентаризация!$B$52:$B$284,0),COLUMN()-1),"")</f>
        <v>Количество мест, ед.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v>1</v>
      </c>
      <c r="B171" s="69" t="s">
        <v>204</v>
      </c>
      <c r="C171" s="158" t="s">
        <v>52</v>
      </c>
      <c r="D171" s="158"/>
      <c r="E171" s="158" t="s">
        <v>323</v>
      </c>
      <c r="F171" s="163" t="s">
        <v>209</v>
      </c>
      <c r="G171" s="141">
        <v>850</v>
      </c>
      <c r="H171" s="142">
        <v>20</v>
      </c>
      <c r="I171" s="159"/>
    </row>
    <row r="172" spans="1:9" ht="12.75" customHeight="1" x14ac:dyDescent="0.25">
      <c r="A172" s="157"/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73"/>
      <c r="B205" s="173"/>
      <c r="C205" s="173"/>
      <c r="D205" s="173"/>
      <c r="E205" s="173"/>
      <c r="F205" s="173"/>
      <c r="G205" s="173"/>
      <c r="H205" s="173"/>
      <c r="I205" s="173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205</v>
      </c>
      <c r="C208" s="55" t="str">
        <f>IFERROR(INDEX(Инвентаризация!$B$52:$I$284,MATCH($B208,Инвентаризация!$B$52:$B$284,0),COLUMN()-1),"")</f>
        <v>Вид спорта</v>
      </c>
      <c r="D208" s="55" t="str">
        <f>IFERROR(INDEX(Инвентаризация!$B$52:$I$284,MATCH($B208,Инвентаризация!$B$52:$B$284,0),COLUMN()-1),"")</f>
        <v xml:space="preserve">Покрытие </v>
      </c>
      <c r="E208" s="55" t="str">
        <f>IFERROR(INDEX(Инвентаризация!$B$52:$I$284,MATCH($B208,Инвентаризация!$B$52:$B$284,0),COLUMN()-1),"")</f>
        <v>Освещение спортивной зоны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Нет характеристик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59</v>
      </c>
      <c r="C212" s="158" t="s">
        <v>52</v>
      </c>
      <c r="D212" s="158"/>
      <c r="E212" s="158"/>
      <c r="F212" s="158" t="s">
        <v>210</v>
      </c>
      <c r="G212" s="141"/>
      <c r="H212" s="142">
        <v>1</v>
      </c>
      <c r="I212" s="159"/>
    </row>
    <row r="213" spans="1:9" ht="12.75" customHeight="1" x14ac:dyDescent="0.25">
      <c r="A213" s="157">
        <f>IF(B213="","",COUNTA($B$212:B213))</f>
        <v>2</v>
      </c>
      <c r="B213" s="69" t="s">
        <v>207</v>
      </c>
      <c r="C213" s="158" t="s">
        <v>108</v>
      </c>
      <c r="D213" s="158" t="s">
        <v>94</v>
      </c>
      <c r="E213" s="158"/>
      <c r="F213" s="158" t="s">
        <v>231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207</v>
      </c>
      <c r="C214" s="158" t="s">
        <v>111</v>
      </c>
      <c r="D214" s="158" t="s">
        <v>112</v>
      </c>
      <c r="E214" s="158"/>
      <c r="F214" s="158" t="s">
        <v>231</v>
      </c>
      <c r="G214" s="141"/>
      <c r="H214" s="142"/>
      <c r="I214" s="159"/>
    </row>
    <row r="215" spans="1:9" ht="12.75" customHeight="1" x14ac:dyDescent="0.25">
      <c r="A215" s="157">
        <f>IF(B215="","",COUNTA($B$212:B215))</f>
        <v>4</v>
      </c>
      <c r="B215" s="69" t="s">
        <v>207</v>
      </c>
      <c r="C215" s="158" t="s">
        <v>20</v>
      </c>
      <c r="D215" s="158" t="s">
        <v>112</v>
      </c>
      <c r="E215" s="158"/>
      <c r="F215" s="158" t="s">
        <v>231</v>
      </c>
      <c r="G215" s="141"/>
      <c r="H215" s="142"/>
      <c r="I215" s="159"/>
    </row>
    <row r="216" spans="1:9" ht="12.75" customHeight="1" x14ac:dyDescent="0.25">
      <c r="A216" s="157">
        <f>IF(B216="","",COUNTA($B$212:B216))</f>
        <v>5</v>
      </c>
      <c r="B216" s="69" t="s">
        <v>205</v>
      </c>
      <c r="C216" s="158" t="s">
        <v>72</v>
      </c>
      <c r="D216" s="158" t="s">
        <v>171</v>
      </c>
      <c r="E216" s="158" t="s">
        <v>79</v>
      </c>
      <c r="F216" s="158" t="s">
        <v>225</v>
      </c>
      <c r="G216" s="141"/>
      <c r="H216" s="142">
        <v>500</v>
      </c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73"/>
      <c r="B246" s="173"/>
      <c r="C246" s="173"/>
      <c r="D246" s="173"/>
      <c r="E246" s="173"/>
      <c r="F246" s="173"/>
      <c r="G246" s="173"/>
      <c r="H246" s="173"/>
      <c r="I246" s="173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/>
      <c r="B253" s="69"/>
      <c r="C253" s="158"/>
      <c r="D253" s="158"/>
      <c r="E253" s="158"/>
      <c r="F253" s="158"/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73"/>
      <c r="B287" s="173"/>
      <c r="C287" s="173"/>
      <c r="D287" s="173"/>
      <c r="E287" s="173"/>
      <c r="F287" s="173"/>
      <c r="G287" s="173"/>
      <c r="H287" s="173"/>
      <c r="I287" s="173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 t="str">
        <f>IF(B294="","",COUNTA($B$294:B294))</f>
        <v/>
      </c>
      <c r="B294" s="69"/>
      <c r="C294" s="158"/>
      <c r="D294" s="158"/>
      <c r="E294" s="158"/>
      <c r="F294" s="158"/>
      <c r="G294" s="141"/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3"/>
      <c r="B328" s="183"/>
      <c r="C328" s="183"/>
      <c r="D328" s="183"/>
      <c r="E328" s="183"/>
      <c r="F328" s="183"/>
      <c r="G328" s="183"/>
      <c r="H328" s="183"/>
      <c r="I328" s="183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1992</v>
      </c>
      <c r="H335" s="142">
        <v>3567.2</v>
      </c>
      <c r="I335" s="159" t="s">
        <v>374</v>
      </c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1994</v>
      </c>
      <c r="H336" s="142">
        <v>3557</v>
      </c>
      <c r="I336" s="159" t="s">
        <v>375</v>
      </c>
    </row>
    <row r="337" spans="1:9" ht="12.75" customHeight="1" x14ac:dyDescent="0.25">
      <c r="A337" s="157">
        <f>IF(B337="","",COUNTA($B$335:B337))</f>
        <v>3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>
        <v>1995</v>
      </c>
      <c r="H337" s="142">
        <v>3648.1</v>
      </c>
      <c r="I337" s="159" t="s">
        <v>376</v>
      </c>
    </row>
    <row r="338" spans="1:9" ht="12.75" customHeight="1" x14ac:dyDescent="0.25">
      <c r="A338" s="157"/>
      <c r="B338" s="69"/>
      <c r="C338" s="158"/>
      <c r="D338" s="158"/>
      <c r="E338" s="158"/>
      <c r="F338" s="158"/>
      <c r="G338" s="141"/>
      <c r="H338" s="142"/>
      <c r="I338" s="159"/>
    </row>
    <row r="339" spans="1:9" ht="12.75" customHeight="1" x14ac:dyDescent="0.25">
      <c r="A339" s="157" t="str">
        <f>IF(B339="","",COUNTA($B$335:B339))</f>
        <v/>
      </c>
      <c r="B339" s="69"/>
      <c r="C339" s="158"/>
      <c r="D339" s="158"/>
      <c r="E339" s="158"/>
      <c r="F339" s="158"/>
      <c r="G339" s="141"/>
      <c r="H339" s="142"/>
      <c r="I339" s="159"/>
    </row>
    <row r="340" spans="1:9" ht="12.75" customHeight="1" x14ac:dyDescent="0.25">
      <c r="A340" s="157" t="str">
        <f>IF(B340="","",COUNTA($B$335:B340))</f>
        <v/>
      </c>
      <c r="B340" s="69"/>
      <c r="C340" s="158"/>
      <c r="D340" s="158"/>
      <c r="E340" s="158"/>
      <c r="F340" s="158"/>
      <c r="G340" s="141"/>
      <c r="H340" s="142"/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84" t="s">
        <v>335</v>
      </c>
      <c r="B369" s="184"/>
      <c r="C369" s="184"/>
      <c r="D369" s="184"/>
      <c r="E369" s="184"/>
      <c r="F369" s="184"/>
      <c r="G369" s="184"/>
      <c r="H369" s="184"/>
      <c r="I369" s="184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176</v>
      </c>
      <c r="D373" s="51" t="s">
        <v>345</v>
      </c>
      <c r="E373" s="136" t="s">
        <v>377</v>
      </c>
      <c r="F373" s="137">
        <v>13</v>
      </c>
      <c r="G373" s="137">
        <v>12600</v>
      </c>
      <c r="H373" s="138">
        <f>IF(G373="","",F373*G373)</f>
        <v>163800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177</v>
      </c>
      <c r="D374" s="51" t="s">
        <v>345</v>
      </c>
      <c r="E374" s="136" t="s">
        <v>377</v>
      </c>
      <c r="F374" s="137">
        <v>3</v>
      </c>
      <c r="G374" s="137">
        <v>3850</v>
      </c>
      <c r="H374" s="138">
        <f>IF(G374="","",F374*G374)</f>
        <v>11550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172</v>
      </c>
      <c r="D375" s="51" t="s">
        <v>343</v>
      </c>
      <c r="E375" s="136" t="s">
        <v>373</v>
      </c>
      <c r="F375" s="137">
        <v>210</v>
      </c>
      <c r="G375" s="137">
        <v>1600</v>
      </c>
      <c r="H375" s="138">
        <f t="shared" ref="H375:H407" si="0">IF(G375="","",F375*G375)</f>
        <v>336000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192</v>
      </c>
      <c r="C376" s="51" t="s">
        <v>204</v>
      </c>
      <c r="D376" s="51" t="s">
        <v>344</v>
      </c>
      <c r="E376" s="136" t="s">
        <v>373</v>
      </c>
      <c r="F376" s="137">
        <v>850</v>
      </c>
      <c r="G376" s="137">
        <v>2670</v>
      </c>
      <c r="H376" s="138">
        <f t="shared" si="0"/>
        <v>2269500</v>
      </c>
      <c r="I376" s="136"/>
    </row>
    <row r="377" spans="1:9" ht="12.75" customHeight="1" x14ac:dyDescent="0.25">
      <c r="A377" s="157"/>
      <c r="B377" s="51" t="s">
        <v>173</v>
      </c>
      <c r="C377" s="51" t="s">
        <v>174</v>
      </c>
      <c r="D377" s="51" t="s">
        <v>345</v>
      </c>
      <c r="E377" s="136" t="s">
        <v>377</v>
      </c>
      <c r="F377" s="137">
        <v>9</v>
      </c>
      <c r="G377" s="137">
        <v>50000</v>
      </c>
      <c r="H377" s="138">
        <f t="shared" si="0"/>
        <v>450000</v>
      </c>
      <c r="I377" s="136"/>
    </row>
    <row r="378" spans="1:9" ht="12.75" customHeight="1" x14ac:dyDescent="0.25">
      <c r="A378" s="157"/>
      <c r="B378" s="51" t="s">
        <v>197</v>
      </c>
      <c r="C378" s="51" t="s">
        <v>205</v>
      </c>
      <c r="D378" s="51" t="s">
        <v>344</v>
      </c>
      <c r="E378" s="136" t="s">
        <v>373</v>
      </c>
      <c r="F378" s="137">
        <v>500</v>
      </c>
      <c r="G378" s="137">
        <v>4000</v>
      </c>
      <c r="H378" s="138">
        <f t="shared" si="0"/>
        <v>2000000</v>
      </c>
      <c r="I378" s="136"/>
    </row>
    <row r="379" spans="1:9" ht="12.75" customHeight="1" x14ac:dyDescent="0.25">
      <c r="A379" s="157" t="str">
        <f>IF(B379="","",COUNTA($B$373:B379))</f>
        <v/>
      </c>
      <c r="B379" s="51"/>
      <c r="C379" s="51"/>
      <c r="D379" s="51"/>
      <c r="E379" s="136"/>
      <c r="F379" s="137"/>
      <c r="G379" s="137"/>
      <c r="H379" s="138" t="str">
        <f t="shared" si="0"/>
        <v/>
      </c>
      <c r="I379" s="136"/>
    </row>
    <row r="380" spans="1:9" ht="12.75" customHeight="1" x14ac:dyDescent="0.25">
      <c r="A380" s="157" t="str">
        <f>IF(B380="","",COUNTA($B$373:B380))</f>
        <v/>
      </c>
      <c r="B380" s="51"/>
      <c r="C380" s="51"/>
      <c r="D380" s="51"/>
      <c r="E380" s="136"/>
      <c r="F380" s="137"/>
      <c r="G380" s="137"/>
      <c r="H380" s="138" t="str">
        <f t="shared" si="0"/>
        <v/>
      </c>
      <c r="I380" s="136"/>
    </row>
    <row r="381" spans="1:9" ht="12.75" customHeight="1" x14ac:dyDescent="0.25">
      <c r="A381" s="157" t="str">
        <f>IF(B381="","",COUNTA($B$373:B381))</f>
        <v/>
      </c>
      <c r="B381" s="51"/>
      <c r="C381" s="51"/>
      <c r="D381" s="51"/>
      <c r="E381" s="136"/>
      <c r="F381" s="137"/>
      <c r="G381" s="137"/>
      <c r="H381" s="138" t="str">
        <f t="shared" si="0"/>
        <v/>
      </c>
      <c r="I381" s="136"/>
    </row>
    <row r="382" spans="1:9" ht="12.75" customHeight="1" x14ac:dyDescent="0.25">
      <c r="A382" s="157" t="str">
        <f>IF(B382="","",COUNTA($B$373:B382))</f>
        <v/>
      </c>
      <c r="B382" s="51"/>
      <c r="C382" s="51"/>
      <c r="D382" s="51"/>
      <c r="E382" s="136"/>
      <c r="F382" s="137"/>
      <c r="G382" s="137"/>
      <c r="H382" s="138" t="str">
        <f>IF(G382="","",F382*G382)</f>
        <v/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5230850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E22:H22"/>
    <mergeCell ref="E19:H19"/>
    <mergeCell ref="C19:D19"/>
    <mergeCell ref="B39:I39"/>
    <mergeCell ref="F71:I71"/>
    <mergeCell ref="A71:E71"/>
    <mergeCell ref="G34:H34"/>
    <mergeCell ref="G35:H35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Лена</cp:lastModifiedBy>
  <cp:lastPrinted>2017-09-19T08:36:37Z</cp:lastPrinted>
  <dcterms:created xsi:type="dcterms:W3CDTF">2017-08-22T09:44:58Z</dcterms:created>
  <dcterms:modified xsi:type="dcterms:W3CDTF">2017-11-27T14:19:24Z</dcterms:modified>
</cp:coreProperties>
</file>